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-11\Common_EDU\19_Проект постановления МП Образование на 2023-2025 год\1_Проект ПРОГРАММЫ_2.11.2022\"/>
    </mc:Choice>
  </mc:AlternateContent>
  <bookViews>
    <workbookView showSheetTabs="0" xWindow="0" yWindow="0" windowWidth="9300" windowHeight="4755" tabRatio="0"/>
  </bookViews>
  <sheets>
    <sheet name="Sheet1" sheetId="1" r:id="rId1"/>
  </sheets>
  <definedNames>
    <definedName name="_xlnm.Print_Area" localSheetId="0">Sheet1!$A$1:$L$78</definedName>
  </definedNames>
  <calcPr calcId="162913"/>
</workbook>
</file>

<file path=xl/calcChain.xml><?xml version="1.0" encoding="utf-8"?>
<calcChain xmlns="http://schemas.openxmlformats.org/spreadsheetml/2006/main">
  <c r="I74" i="1" l="1"/>
  <c r="J74" i="1"/>
  <c r="K74" i="1" s="1"/>
  <c r="H74" i="1"/>
  <c r="K73" i="1"/>
  <c r="I73" i="1"/>
  <c r="J73" i="1"/>
  <c r="H73" i="1"/>
  <c r="I72" i="1" l="1"/>
  <c r="J72" i="1"/>
  <c r="H72" i="1"/>
  <c r="K72" i="1" l="1"/>
  <c r="I70" i="1"/>
  <c r="J70" i="1"/>
  <c r="J83" i="1" s="1"/>
  <c r="H70" i="1"/>
  <c r="H83" i="1" s="1"/>
  <c r="K42" i="1"/>
  <c r="K70" i="1" l="1"/>
  <c r="I83" i="1"/>
  <c r="K13" i="1"/>
  <c r="K66" i="1"/>
  <c r="K67" i="1"/>
  <c r="K68" i="1"/>
  <c r="K69" i="1"/>
  <c r="K65" i="1"/>
  <c r="K61" i="1"/>
  <c r="K62" i="1"/>
  <c r="K63" i="1"/>
  <c r="K60" i="1"/>
  <c r="K58" i="1"/>
  <c r="K57" i="1"/>
  <c r="K56" i="1"/>
  <c r="K22" i="1"/>
  <c r="K12" i="1"/>
  <c r="K54" i="1" l="1"/>
  <c r="K53" i="1"/>
  <c r="K51" i="1"/>
  <c r="K52" i="1"/>
  <c r="K50" i="1"/>
  <c r="K49" i="1"/>
  <c r="K46" i="1"/>
  <c r="K47" i="1"/>
  <c r="K45" i="1"/>
  <c r="K44" i="1"/>
  <c r="K41" i="1"/>
  <c r="K39" i="1" l="1"/>
  <c r="K40" i="1"/>
  <c r="H38" i="1"/>
  <c r="K38" i="1" s="1"/>
  <c r="J37" i="1"/>
  <c r="J81" i="1" s="1"/>
  <c r="I37" i="1"/>
  <c r="I81" i="1" s="1"/>
  <c r="H37" i="1"/>
  <c r="K36" i="1"/>
  <c r="K35" i="1"/>
  <c r="K34" i="1"/>
  <c r="K32" i="1"/>
  <c r="K29" i="1"/>
  <c r="K30" i="1"/>
  <c r="K31" i="1"/>
  <c r="K28" i="1"/>
  <c r="K27" i="1"/>
  <c r="K26" i="1"/>
  <c r="K25" i="1"/>
  <c r="K24" i="1"/>
  <c r="H81" i="1" l="1"/>
  <c r="K37" i="1"/>
  <c r="K23" i="1" l="1"/>
  <c r="K21" i="1" l="1"/>
  <c r="K20" i="1"/>
  <c r="K18" i="1"/>
  <c r="K17" i="1"/>
  <c r="K16" i="1"/>
  <c r="K15" i="1"/>
  <c r="K14" i="1"/>
  <c r="K11" i="1"/>
</calcChain>
</file>

<file path=xl/sharedStrings.xml><?xml version="1.0" encoding="utf-8"?>
<sst xmlns="http://schemas.openxmlformats.org/spreadsheetml/2006/main" count="349" uniqueCount="135">
  <si>
    <t>Приложение №2 к</t>
  </si>
  <si>
    <t>Перечень мероприятий подпрограммы</t>
  </si>
  <si>
    <t>Цели, задачи, мероприятия подпрограммы</t>
  </si>
  <si>
    <t>Наименование главного распорядителя бюджетных средств</t>
  </si>
  <si>
    <t>КБК</t>
  </si>
  <si>
    <t>Ожидаемый результат 
от реализации подпрограммного мероприятия (в натуральном 
выражении)</t>
  </si>
  <si>
    <t>КЦСР</t>
  </si>
  <si>
    <t>КВСР</t>
  </si>
  <si>
    <t>КФСР</t>
  </si>
  <si>
    <t>КВР</t>
  </si>
  <si>
    <t>Итого по 
подпрограмме</t>
  </si>
  <si>
    <t>х</t>
  </si>
  <si>
    <t>0210000000</t>
  </si>
  <si>
    <t>В том числе:</t>
  </si>
  <si>
    <t>Итого на период</t>
  </si>
  <si>
    <t>подпрограмме "Развитие дошкольного, общего и дополнительного образования детей"</t>
  </si>
  <si>
    <t>Цель подпрограммы: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</t>
  </si>
  <si>
    <t>Задача 1. Обеспечить доступность дошкольного образования , соответствующего единому стандарту качества дошкольного образования</t>
  </si>
  <si>
    <t>1.1. Предоставление дошкольного образования</t>
  </si>
  <si>
    <t>МКУ "Управление образования"</t>
  </si>
  <si>
    <t>0210000010</t>
  </si>
  <si>
    <t>734</t>
  </si>
  <si>
    <t>0701</t>
  </si>
  <si>
    <t>610</t>
  </si>
  <si>
    <t>0210074080</t>
  </si>
  <si>
    <t>0210075880</t>
  </si>
  <si>
    <t>0210075540</t>
  </si>
  <si>
    <t>0210075560</t>
  </si>
  <si>
    <t>1004</t>
  </si>
  <si>
    <t>240</t>
  </si>
  <si>
    <t>310</t>
  </si>
  <si>
    <t>Задача 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</si>
  <si>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Выплатой компенсации части родительской платы за присмотр и уход за детьми будет обеспечено 100% заявителей</t>
  </si>
  <si>
    <t>2.1.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</si>
  <si>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0210000220</t>
  </si>
  <si>
    <t>0702</t>
  </si>
  <si>
    <t>620</t>
  </si>
  <si>
    <t>02100S5630</t>
  </si>
  <si>
    <t>0210074090</t>
  </si>
  <si>
    <t>0210075640</t>
  </si>
  <si>
    <t>0210075660</t>
  </si>
  <si>
    <t>1003</t>
  </si>
  <si>
    <t>021Е151690</t>
  </si>
  <si>
    <t>Создание "Точки роста" на базе образовательного учреждения ЗАТО г.Железногорск</t>
  </si>
  <si>
    <t>0210000160</t>
  </si>
  <si>
    <t>Будет осуществлена перевозка учащихся из п. Додоново, п. Татрат, п.Новый Путь в муниципальные учреждения общего образования</t>
  </si>
  <si>
    <t>Администрация ЗАТО г.Железногорск</t>
  </si>
  <si>
    <t>0210000170</t>
  </si>
  <si>
    <t>009</t>
  </si>
  <si>
    <t>520</t>
  </si>
  <si>
    <t>0210000710</t>
  </si>
  <si>
    <t>02100L3040</t>
  </si>
  <si>
    <t>Средства на организацию бесплатного горячего питания для обучающихся , получающих начальное общее образование  на 3235 обучающихся</t>
  </si>
  <si>
    <t>0210000260</t>
  </si>
  <si>
    <t>02100L7502</t>
  </si>
  <si>
    <t>Задача 3. Обеспечить поступательное развитие муниципальной системы дополнительного образования, в том числе за счет разработки и реализации современных образовательных программ</t>
  </si>
  <si>
    <t>3.1. Предоставление дополнительного образования различной направленности</t>
  </si>
  <si>
    <t>0210000140</t>
  </si>
  <si>
    <t>0703</t>
  </si>
  <si>
    <t>3.2.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</si>
  <si>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Задача 4. Обеспечить содействие  выявлению и поддержке одаренных детей</t>
  </si>
  <si>
    <t>4.1. Обеспечение возможности участия одаренных детей в краевых массовых мероприятиях, имеющих школьный, муниципальный и краевой уровень организации</t>
  </si>
  <si>
    <t>МКУ "Управление культуры"</t>
  </si>
  <si>
    <t>0210000120</t>
  </si>
  <si>
    <t>733</t>
  </si>
  <si>
    <t>0709</t>
  </si>
  <si>
    <t>4.2. Модернизация материально-технической базы образовательных организаций, работающих с одаренными детьми</t>
  </si>
  <si>
    <t>0210000130</t>
  </si>
  <si>
    <t>4.3.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</si>
  <si>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0210000110</t>
  </si>
  <si>
    <t>Задача 5. Обеспечить выполнения функций муниципальным  казенным учреждением</t>
  </si>
  <si>
    <t>5.1. Выполнение функций муниципальными казенными учреждениями</t>
  </si>
  <si>
    <t>0210000150</t>
  </si>
  <si>
    <t>110</t>
  </si>
  <si>
    <t>850</t>
  </si>
  <si>
    <t>Задача 6. Обеспечить безопасный,  качественный отдых и оздоровление  детей</t>
  </si>
  <si>
    <t>Обеспечение деятельности 35 организаций дошкольного, общего, дополнительного и прочего образования в ЗАТО г. Железногорск. Обеспечение методического сопровождения образовательного процесса 34 образовательных организаций в ЗАТО г. Железногорск</t>
  </si>
  <si>
    <t>6.1.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</si>
  <si>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02100S3970</t>
  </si>
  <si>
    <t>Организация отдыха и оздоровление в летний период в загородных лагерях для 1722 человек</t>
  </si>
  <si>
    <t>6.2. Осуществление государственных полномочий по обеспечению отдыха и оздоровления детей</t>
  </si>
  <si>
    <t>0210076490</t>
  </si>
  <si>
    <t>320</t>
  </si>
  <si>
    <t>7.1. Обеспечение функционирования модели персонифицированного финансирования дополнительного образования детей</t>
  </si>
  <si>
    <t>0210000690</t>
  </si>
  <si>
    <t>7.2. Предоставление грантов в форме субсидий в рамках персонифицированного финансирования дополнительного образования детей</t>
  </si>
  <si>
    <t>0210000050</t>
  </si>
  <si>
    <t>630</t>
  </si>
  <si>
    <t>800</t>
  </si>
  <si>
    <t>Предоставление гранта для реализации 174 сертификатов ПФДО образовательными учреждениями, для которых Администрация ЗАТО г.Железногорск не является учредителем</t>
  </si>
  <si>
    <t>Главный распорядитель бюджетных средств 1</t>
  </si>
  <si>
    <t>Главный распорядитель бюджетных средств 2</t>
  </si>
  <si>
    <t>Главный распорядитель бюджетных средств 3</t>
  </si>
  <si>
    <t>На приобретение средств обучения и воспитания в МБОУ Школа №100, 104</t>
  </si>
  <si>
    <t>Задача 7. Обеспечить функционирование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программ.</t>
  </si>
  <si>
    <t>Начальник  Социального отдела Администрации ЗАТО г. Железногорск                                                                                   А.А. Кривицкая</t>
  </si>
  <si>
    <t>Не менее 80% обучающихся по программам общего образования будут участвовать в олимпиадах и конкурсах муниципального, регионального и всероссийского уровня</t>
  </si>
  <si>
    <t>Без взимания родительской платы в муниципальных дошкольных образовательных организациях (группах) будет содержаться 90 детей</t>
  </si>
  <si>
    <t>Будут выполнены работы по обеспечению безопасных условий функционирования образовательных организаций: в 2023 году -монтаж (замена) АПС (по сроку эксплуатации) МБОУ  Школа № 106; в 2024 году - монтаж (замена) СОУЭ (по сроку эксплуатации) МБОУ  Школа № 106; в 2025 году - монтаж (замена) СОУЭ, АПС (по сроку эксплуатации) МБОУ  Школа № 101.</t>
  </si>
  <si>
    <t>682 учащихся из малообеспеченных семей и обучающихся с ограниченными возможностями здоровья получат бесплатное школьное питание,    4 учащихся с ограниченными возможностями здоровья, обучающиеся на дому получат денежную компенсацию взамен бесплатного горячего завтрака и горячего обеда</t>
  </si>
  <si>
    <t>8638 учащихся получат услуги общего образования</t>
  </si>
  <si>
    <t>4521  воспитанник получит услуги дошкольного образования</t>
  </si>
  <si>
    <t>Будет осуществлена перевозка учащихся из д.Шивера в с.Частоостровское</t>
  </si>
  <si>
    <t>Будет разработано ПСД на проведение капитальных ремонтов в зданиях МБОУ №90 и МБОУ №98</t>
  </si>
  <si>
    <t>2.12. Обеспечение безопасных условий функционирования образовательных организаций в соответствии с действующим законодательством</t>
  </si>
  <si>
    <t>2.13. Расходы на реализацию мероприятий по модернизации школьных систем образования</t>
  </si>
  <si>
    <t>Создание в учреждениях общего образования безопасных условий в соответствии с действующим законодательством: благоустройство территорий после кап.ремонта МБОУ Школа №100 и 104; проведение ремонтных работ, установка узлов учета, установка АПС в здании ТИПТиС с целью передачи его МБОУ Школа № 93; установка охранной сигнализации в МБОУ №№90, 96, 98 и МАОУ №102.</t>
  </si>
  <si>
    <t>3939 человек получат услуги дополнительного образования</t>
  </si>
  <si>
    <t>8971 человек получат услуги дополнительного образования в общеобразовательных учреждениях</t>
  </si>
  <si>
    <t>2.3. Расходы на приведение зданий и сооружений общеобразовательных организаций в соответствие с требованиями законодательства</t>
  </si>
  <si>
    <t>2.4.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</si>
  <si>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2.5.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</si>
  <si>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2.6. Обеспечение питанием обучающихся в муниципальных и частных общеобразовательных организациях по имеющим государственную аккредитацию  основным общеобразовательным программам без взимания платы (в соответствии с Законом края от 27 декабря 2005 года № 17-4377)</t>
  </si>
  <si>
    <t>2.7. Расходы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</si>
  <si>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2.8. Расходы на организацию бесплатной перевозки обучающихся</t>
  </si>
  <si>
    <t>2.9. Субсидия бюджету муниципального образования Емельяновский район на компенсацию расходов по организации бесплатной перевозки обучающихся</t>
  </si>
  <si>
    <t>2.10. Расходы на разработку проектно-сметной документации  на проведение капитального ремонта в зданиях общеобразовательных учреждений</t>
  </si>
  <si>
    <t>2.11. 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</si>
  <si>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1.2.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</si>
  <si>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Проведение городского мероприятия "Воспитатель года"</t>
  </si>
  <si>
    <t>2.2.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</si>
  <si>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Проведение городского мероприятия "Учитель года"</t>
  </si>
  <si>
    <t>Проведение городских мероприятий: научно-практической конференции, семинаров для педагогов по работе с одаренными детьми МБУ ДО "ДТДиМ", МБУ ДО "ДЭБЦ", МБУ ДО "СЮТ"</t>
  </si>
  <si>
    <t xml:space="preserve">Организация отдыха и оздоровление в летний период в загородных лагерях для 1722 человек, 2002 человека получат питание в лагерях с дневным пребыванием детей. Компенсация стоимости путевки (на 4 человек) в организации отдыха детей и их оздоровления. </t>
  </si>
  <si>
    <t>В 2023 году будет выдано 1949 сертификатов для предоставления дополнительного образования детям в рамках ПФ; в 2024 году - 2154 сертификата; в 2025 году - 2309 сертификатов.</t>
  </si>
  <si>
    <t>1.3. Обеспечение безопасных условий функционирования образовательных организаций в соответствии с действующим законодательством</t>
  </si>
  <si>
    <t>1.4.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</si>
  <si>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1.5.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</si>
  <si>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1.6.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</si>
  <si>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1.7. 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</si>
  <si>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Создание в учреждениях дошкольного образования безопасных условий в соответствии с действующим законодательством: установка охранной сигнализации в МБДОУ №№24, 40.</t>
  </si>
  <si>
    <t>2.14. Расходы на оказание услуг по сбору, обобщению и анализу информации о качестве образовательной деятельности организаций, осуществляющих образовательную деятельность</t>
  </si>
  <si>
    <t>0210000060</t>
  </si>
  <si>
    <t>Сбор, обобщение и анализ информации о качестве образовательной деятельности организаций, осуществляющих образовательную деятельность</t>
  </si>
  <si>
    <t>Приобретение музыкальных инструментов, оргтехники, музыкальной литературы для МБУ ДО «ДШИ им. М.П. Мусоргского», МБУ ДО ДШИ № 2, МБУ ДО «Детская художественная школа»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</si>
</sst>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45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Continuous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/>
    </xf>
    <xf numFmtId="0" fontId="2" fillId="0" borderId="0" xfId="0" applyFont="1" applyBorder="1" applyAlignment="1"/>
    <xf numFmtId="4" fontId="2" fillId="0" borderId="1" xfId="0" applyNumberFormat="1" applyFont="1" applyFill="1" applyBorder="1" applyAlignment="1">
      <alignment horizontal="right"/>
    </xf>
    <xf numFmtId="4" fontId="1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/>
    <xf numFmtId="49" fontId="2" fillId="0" borderId="1" xfId="0" applyNumberFormat="1" applyFont="1" applyFill="1" applyBorder="1" applyAlignment="1"/>
    <xf numFmtId="49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tabSelected="1" view="pageBreakPreview" topLeftCell="A32" zoomScaleNormal="100" zoomScaleSheetLayoutView="100" workbookViewId="0">
      <selection activeCell="L34" sqref="L34"/>
    </sheetView>
  </sheetViews>
  <sheetFormatPr defaultColWidth="10.33203125" defaultRowHeight="12.75" x14ac:dyDescent="0.2"/>
  <cols>
    <col min="1" max="1" width="4.5" style="1" customWidth="1"/>
    <col min="2" max="2" width="42.33203125" style="1" customWidth="1"/>
    <col min="3" max="3" width="20.5" style="1" customWidth="1"/>
    <col min="4" max="4" width="15.83203125" style="1" customWidth="1"/>
    <col min="5" max="5" width="10.33203125" style="1"/>
    <col min="6" max="6" width="12" style="1" customWidth="1"/>
    <col min="7" max="7" width="10.33203125" style="1"/>
    <col min="8" max="11" width="22" style="1" customWidth="1"/>
    <col min="12" max="12" width="45.6640625" style="1" customWidth="1"/>
    <col min="13" max="16384" width="10.33203125" style="1"/>
  </cols>
  <sheetData>
    <row r="1" spans="1:12" ht="15.75" x14ac:dyDescent="0.25">
      <c r="I1" s="2"/>
      <c r="J1" s="2"/>
    </row>
    <row r="2" spans="1:12" ht="12.75" customHeight="1" x14ac:dyDescent="0.25">
      <c r="I2" s="2" t="s">
        <v>0</v>
      </c>
      <c r="J2" s="2"/>
    </row>
    <row r="3" spans="1:12" s="6" customFormat="1" ht="32.25" customHeight="1" x14ac:dyDescent="0.2">
      <c r="B3" s="3"/>
      <c r="C3" s="4"/>
      <c r="D3" s="4"/>
      <c r="E3" s="4"/>
      <c r="F3" s="4"/>
      <c r="G3" s="4"/>
      <c r="I3" s="35" t="s">
        <v>15</v>
      </c>
      <c r="J3" s="35"/>
      <c r="K3" s="36"/>
      <c r="L3" s="36"/>
    </row>
    <row r="4" spans="1:12" x14ac:dyDescent="0.2">
      <c r="I4" s="37"/>
      <c r="J4" s="37"/>
      <c r="K4" s="38"/>
      <c r="L4" s="38"/>
    </row>
    <row r="5" spans="1:12" s="2" customFormat="1" ht="15.75" x14ac:dyDescent="0.25">
      <c r="A5" s="7" t="s">
        <v>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ht="15.7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20.25" customHeight="1" x14ac:dyDescent="0.2">
      <c r="A7" s="39" t="s">
        <v>2</v>
      </c>
      <c r="B7" s="39"/>
      <c r="C7" s="39" t="s">
        <v>3</v>
      </c>
      <c r="D7" s="13" t="s">
        <v>4</v>
      </c>
      <c r="E7" s="13"/>
      <c r="F7" s="13"/>
      <c r="G7" s="13"/>
      <c r="H7" s="13"/>
      <c r="I7" s="13"/>
      <c r="J7" s="13"/>
      <c r="K7" s="13"/>
      <c r="L7" s="39" t="s">
        <v>5</v>
      </c>
    </row>
    <row r="8" spans="1:12" s="2" customFormat="1" ht="81.75" customHeight="1" x14ac:dyDescent="0.25">
      <c r="A8" s="39"/>
      <c r="B8" s="39"/>
      <c r="C8" s="39"/>
      <c r="D8" s="14" t="s">
        <v>6</v>
      </c>
      <c r="E8" s="14" t="s">
        <v>7</v>
      </c>
      <c r="F8" s="14" t="s">
        <v>8</v>
      </c>
      <c r="G8" s="14" t="s">
        <v>9</v>
      </c>
      <c r="H8" s="15">
        <v>2023</v>
      </c>
      <c r="I8" s="15">
        <v>2024</v>
      </c>
      <c r="J8" s="8">
        <v>2025</v>
      </c>
      <c r="K8" s="15" t="s">
        <v>14</v>
      </c>
      <c r="L8" s="39"/>
    </row>
    <row r="9" spans="1:12" s="2" customFormat="1" ht="15.75" x14ac:dyDescent="0.25">
      <c r="A9" s="40" t="s">
        <v>16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1:12" s="2" customFormat="1" ht="15.75" x14ac:dyDescent="0.25">
      <c r="A10" s="40" t="s">
        <v>17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1:12" s="2" customFormat="1" ht="47.25" x14ac:dyDescent="0.25">
      <c r="A11" s="16"/>
      <c r="B11" s="17" t="s">
        <v>18</v>
      </c>
      <c r="C11" s="15" t="s">
        <v>19</v>
      </c>
      <c r="D11" s="18" t="s">
        <v>20</v>
      </c>
      <c r="E11" s="18" t="s">
        <v>21</v>
      </c>
      <c r="F11" s="18" t="s">
        <v>22</v>
      </c>
      <c r="G11" s="18" t="s">
        <v>23</v>
      </c>
      <c r="H11" s="9">
        <v>346854548</v>
      </c>
      <c r="I11" s="9">
        <v>346854548</v>
      </c>
      <c r="J11" s="9">
        <v>346854548</v>
      </c>
      <c r="K11" s="9">
        <f t="shared" ref="K11:K18" si="0">H11+I11+J11</f>
        <v>1040563644</v>
      </c>
      <c r="L11" s="19" t="s">
        <v>101</v>
      </c>
    </row>
    <row r="12" spans="1:12" s="2" customFormat="1" ht="141.75" x14ac:dyDescent="0.25">
      <c r="A12" s="20"/>
      <c r="B12" s="21" t="s">
        <v>118</v>
      </c>
      <c r="C12" s="8" t="s">
        <v>19</v>
      </c>
      <c r="D12" s="22" t="s">
        <v>69</v>
      </c>
      <c r="E12" s="22" t="s">
        <v>21</v>
      </c>
      <c r="F12" s="22" t="s">
        <v>22</v>
      </c>
      <c r="G12" s="22" t="s">
        <v>23</v>
      </c>
      <c r="H12" s="11">
        <v>98000</v>
      </c>
      <c r="I12" s="11">
        <v>98000</v>
      </c>
      <c r="J12" s="11">
        <v>98000</v>
      </c>
      <c r="K12" s="11">
        <f t="shared" si="0"/>
        <v>294000</v>
      </c>
      <c r="L12" s="21" t="s">
        <v>119</v>
      </c>
    </row>
    <row r="13" spans="1:12" s="2" customFormat="1" ht="94.5" x14ac:dyDescent="0.25">
      <c r="A13" s="23"/>
      <c r="B13" s="24" t="s">
        <v>125</v>
      </c>
      <c r="C13" s="8" t="s">
        <v>19</v>
      </c>
      <c r="D13" s="22" t="s">
        <v>53</v>
      </c>
      <c r="E13" s="22" t="s">
        <v>21</v>
      </c>
      <c r="F13" s="22" t="s">
        <v>22</v>
      </c>
      <c r="G13" s="22" t="s">
        <v>23</v>
      </c>
      <c r="H13" s="11">
        <v>4317484</v>
      </c>
      <c r="I13" s="11">
        <v>0</v>
      </c>
      <c r="J13" s="11">
        <v>0</v>
      </c>
      <c r="K13" s="11">
        <f t="shared" si="0"/>
        <v>4317484</v>
      </c>
      <c r="L13" s="24" t="s">
        <v>130</v>
      </c>
    </row>
    <row r="14" spans="1:12" s="2" customFormat="1" ht="362.25" x14ac:dyDescent="0.25">
      <c r="A14" s="20"/>
      <c r="B14" s="21" t="s">
        <v>126</v>
      </c>
      <c r="C14" s="8" t="s">
        <v>19</v>
      </c>
      <c r="D14" s="22" t="s">
        <v>24</v>
      </c>
      <c r="E14" s="22" t="s">
        <v>21</v>
      </c>
      <c r="F14" s="22" t="s">
        <v>22</v>
      </c>
      <c r="G14" s="22" t="s">
        <v>23</v>
      </c>
      <c r="H14" s="11">
        <v>189827200</v>
      </c>
      <c r="I14" s="11">
        <v>189827200</v>
      </c>
      <c r="J14" s="11">
        <v>189827200</v>
      </c>
      <c r="K14" s="11">
        <f t="shared" si="0"/>
        <v>569481600</v>
      </c>
      <c r="L14" s="21" t="s">
        <v>101</v>
      </c>
    </row>
    <row r="15" spans="1:12" s="2" customFormat="1" ht="362.25" x14ac:dyDescent="0.25">
      <c r="A15" s="20"/>
      <c r="B15" s="21" t="s">
        <v>127</v>
      </c>
      <c r="C15" s="8" t="s">
        <v>19</v>
      </c>
      <c r="D15" s="22" t="s">
        <v>25</v>
      </c>
      <c r="E15" s="22" t="s">
        <v>21</v>
      </c>
      <c r="F15" s="22" t="s">
        <v>22</v>
      </c>
      <c r="G15" s="22" t="s">
        <v>23</v>
      </c>
      <c r="H15" s="11">
        <v>494994700</v>
      </c>
      <c r="I15" s="11">
        <v>494994700</v>
      </c>
      <c r="J15" s="11">
        <v>494994700</v>
      </c>
      <c r="K15" s="11">
        <f t="shared" si="0"/>
        <v>1484984100</v>
      </c>
      <c r="L15" s="21" t="s">
        <v>101</v>
      </c>
    </row>
    <row r="16" spans="1:12" s="2" customFormat="1" ht="202.9" customHeight="1" x14ac:dyDescent="0.25">
      <c r="A16" s="20"/>
      <c r="B16" s="21" t="s">
        <v>128</v>
      </c>
      <c r="C16" s="8" t="s">
        <v>19</v>
      </c>
      <c r="D16" s="22" t="s">
        <v>26</v>
      </c>
      <c r="E16" s="22" t="s">
        <v>21</v>
      </c>
      <c r="F16" s="22" t="s">
        <v>22</v>
      </c>
      <c r="G16" s="22" t="s">
        <v>23</v>
      </c>
      <c r="H16" s="11">
        <v>2060600</v>
      </c>
      <c r="I16" s="11">
        <v>2060600</v>
      </c>
      <c r="J16" s="11">
        <v>2060600</v>
      </c>
      <c r="K16" s="11">
        <f t="shared" si="0"/>
        <v>6181800</v>
      </c>
      <c r="L16" s="21" t="s">
        <v>97</v>
      </c>
    </row>
    <row r="17" spans="1:12" s="2" customFormat="1" ht="141" customHeight="1" x14ac:dyDescent="0.25">
      <c r="A17" s="20"/>
      <c r="B17" s="30" t="s">
        <v>129</v>
      </c>
      <c r="C17" s="31" t="s">
        <v>19</v>
      </c>
      <c r="D17" s="22" t="s">
        <v>27</v>
      </c>
      <c r="E17" s="22" t="s">
        <v>21</v>
      </c>
      <c r="F17" s="22" t="s">
        <v>28</v>
      </c>
      <c r="G17" s="22" t="s">
        <v>29</v>
      </c>
      <c r="H17" s="11">
        <v>53000</v>
      </c>
      <c r="I17" s="11">
        <v>53000</v>
      </c>
      <c r="J17" s="11">
        <v>53000</v>
      </c>
      <c r="K17" s="11">
        <f t="shared" si="0"/>
        <v>159000</v>
      </c>
      <c r="L17" s="32" t="s">
        <v>32</v>
      </c>
    </row>
    <row r="18" spans="1:12" s="2" customFormat="1" ht="15.75" x14ac:dyDescent="0.25">
      <c r="A18" s="20"/>
      <c r="B18" s="30"/>
      <c r="C18" s="31"/>
      <c r="D18" s="22" t="s">
        <v>27</v>
      </c>
      <c r="E18" s="22" t="s">
        <v>21</v>
      </c>
      <c r="F18" s="22" t="s">
        <v>28</v>
      </c>
      <c r="G18" s="22" t="s">
        <v>30</v>
      </c>
      <c r="H18" s="11">
        <v>14858500</v>
      </c>
      <c r="I18" s="11">
        <v>14858500</v>
      </c>
      <c r="J18" s="11">
        <v>14858500</v>
      </c>
      <c r="K18" s="11">
        <f t="shared" si="0"/>
        <v>44575500</v>
      </c>
      <c r="L18" s="32"/>
    </row>
    <row r="19" spans="1:12" s="2" customFormat="1" ht="32.25" customHeight="1" x14ac:dyDescent="0.25">
      <c r="A19" s="33" t="s">
        <v>31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</row>
    <row r="20" spans="1:12" s="2" customFormat="1" ht="131.25" customHeight="1" x14ac:dyDescent="0.25">
      <c r="A20" s="29"/>
      <c r="B20" s="30" t="s">
        <v>33</v>
      </c>
      <c r="C20" s="31" t="s">
        <v>19</v>
      </c>
      <c r="D20" s="22" t="s">
        <v>34</v>
      </c>
      <c r="E20" s="22" t="s">
        <v>21</v>
      </c>
      <c r="F20" s="22" t="s">
        <v>35</v>
      </c>
      <c r="G20" s="22" t="s">
        <v>23</v>
      </c>
      <c r="H20" s="11">
        <v>183055473</v>
      </c>
      <c r="I20" s="11">
        <v>183055473</v>
      </c>
      <c r="J20" s="11">
        <v>183055473</v>
      </c>
      <c r="K20" s="11">
        <f>H20+I20+J20</f>
        <v>549166419</v>
      </c>
      <c r="L20" s="32" t="s">
        <v>100</v>
      </c>
    </row>
    <row r="21" spans="1:12" s="2" customFormat="1" ht="15.75" x14ac:dyDescent="0.25">
      <c r="A21" s="29"/>
      <c r="B21" s="30"/>
      <c r="C21" s="31"/>
      <c r="D21" s="22" t="s">
        <v>34</v>
      </c>
      <c r="E21" s="22" t="s">
        <v>21</v>
      </c>
      <c r="F21" s="22" t="s">
        <v>35</v>
      </c>
      <c r="G21" s="22" t="s">
        <v>36</v>
      </c>
      <c r="H21" s="11">
        <v>16045582</v>
      </c>
      <c r="I21" s="11">
        <v>16045582</v>
      </c>
      <c r="J21" s="11">
        <v>16045582</v>
      </c>
      <c r="K21" s="11">
        <f>H21+I21+J21</f>
        <v>48136746</v>
      </c>
      <c r="L21" s="32"/>
    </row>
    <row r="22" spans="1:12" s="2" customFormat="1" ht="141.75" x14ac:dyDescent="0.25">
      <c r="A22" s="20"/>
      <c r="B22" s="21" t="s">
        <v>120</v>
      </c>
      <c r="C22" s="8" t="s">
        <v>19</v>
      </c>
      <c r="D22" s="22" t="s">
        <v>69</v>
      </c>
      <c r="E22" s="22" t="s">
        <v>21</v>
      </c>
      <c r="F22" s="22" t="s">
        <v>35</v>
      </c>
      <c r="G22" s="22" t="s">
        <v>36</v>
      </c>
      <c r="H22" s="11">
        <v>98000</v>
      </c>
      <c r="I22" s="11">
        <v>98000</v>
      </c>
      <c r="J22" s="11">
        <v>98000</v>
      </c>
      <c r="K22" s="11">
        <f t="shared" ref="K22" si="1">H22+I22+J22</f>
        <v>294000</v>
      </c>
      <c r="L22" s="21" t="s">
        <v>121</v>
      </c>
    </row>
    <row r="23" spans="1:12" s="2" customFormat="1" ht="220.9" customHeight="1" x14ac:dyDescent="0.25">
      <c r="A23" s="20"/>
      <c r="B23" s="21" t="s">
        <v>109</v>
      </c>
      <c r="C23" s="8" t="s">
        <v>19</v>
      </c>
      <c r="D23" s="22" t="s">
        <v>37</v>
      </c>
      <c r="E23" s="22" t="s">
        <v>21</v>
      </c>
      <c r="F23" s="22" t="s">
        <v>35</v>
      </c>
      <c r="G23" s="22" t="s">
        <v>23</v>
      </c>
      <c r="H23" s="11">
        <v>2789899</v>
      </c>
      <c r="I23" s="11">
        <v>2789899</v>
      </c>
      <c r="J23" s="11">
        <v>2789899</v>
      </c>
      <c r="K23" s="11">
        <f t="shared" ref="K23:K28" si="2">H23+I23+J23</f>
        <v>8369697</v>
      </c>
      <c r="L23" s="21" t="s">
        <v>98</v>
      </c>
    </row>
    <row r="24" spans="1:12" s="2" customFormat="1" ht="404.25" customHeight="1" x14ac:dyDescent="0.25">
      <c r="A24" s="29"/>
      <c r="B24" s="30" t="s">
        <v>110</v>
      </c>
      <c r="C24" s="31" t="s">
        <v>19</v>
      </c>
      <c r="D24" s="22" t="s">
        <v>38</v>
      </c>
      <c r="E24" s="22" t="s">
        <v>21</v>
      </c>
      <c r="F24" s="22" t="s">
        <v>35</v>
      </c>
      <c r="G24" s="22" t="s">
        <v>23</v>
      </c>
      <c r="H24" s="11">
        <v>131122046</v>
      </c>
      <c r="I24" s="11">
        <v>131122046</v>
      </c>
      <c r="J24" s="11">
        <v>131122046</v>
      </c>
      <c r="K24" s="11">
        <f t="shared" si="2"/>
        <v>393366138</v>
      </c>
      <c r="L24" s="32" t="s">
        <v>100</v>
      </c>
    </row>
    <row r="25" spans="1:12" s="2" customFormat="1" ht="15.75" x14ac:dyDescent="0.25">
      <c r="A25" s="29"/>
      <c r="B25" s="30"/>
      <c r="C25" s="31"/>
      <c r="D25" s="22" t="s">
        <v>38</v>
      </c>
      <c r="E25" s="22" t="s">
        <v>21</v>
      </c>
      <c r="F25" s="22" t="s">
        <v>35</v>
      </c>
      <c r="G25" s="22" t="s">
        <v>36</v>
      </c>
      <c r="H25" s="11">
        <v>13274654</v>
      </c>
      <c r="I25" s="11">
        <v>13274654</v>
      </c>
      <c r="J25" s="11">
        <v>13274654</v>
      </c>
      <c r="K25" s="11">
        <f t="shared" si="2"/>
        <v>39823962</v>
      </c>
      <c r="L25" s="32"/>
    </row>
    <row r="26" spans="1:12" s="2" customFormat="1" ht="408" customHeight="1" x14ac:dyDescent="0.25">
      <c r="A26" s="29"/>
      <c r="B26" s="30" t="s">
        <v>111</v>
      </c>
      <c r="C26" s="31" t="s">
        <v>19</v>
      </c>
      <c r="D26" s="22" t="s">
        <v>39</v>
      </c>
      <c r="E26" s="22" t="s">
        <v>21</v>
      </c>
      <c r="F26" s="22" t="s">
        <v>35</v>
      </c>
      <c r="G26" s="22" t="s">
        <v>23</v>
      </c>
      <c r="H26" s="11">
        <v>408181244</v>
      </c>
      <c r="I26" s="11">
        <v>408181244</v>
      </c>
      <c r="J26" s="11">
        <v>408181244</v>
      </c>
      <c r="K26" s="11">
        <f t="shared" si="2"/>
        <v>1224543732</v>
      </c>
      <c r="L26" s="32" t="s">
        <v>100</v>
      </c>
    </row>
    <row r="27" spans="1:12" s="2" customFormat="1" ht="15.75" x14ac:dyDescent="0.25">
      <c r="A27" s="29"/>
      <c r="B27" s="30"/>
      <c r="C27" s="31"/>
      <c r="D27" s="22" t="s">
        <v>39</v>
      </c>
      <c r="E27" s="22" t="s">
        <v>21</v>
      </c>
      <c r="F27" s="22" t="s">
        <v>35</v>
      </c>
      <c r="G27" s="22" t="s">
        <v>36</v>
      </c>
      <c r="H27" s="11">
        <v>45666056</v>
      </c>
      <c r="I27" s="11">
        <v>45666056</v>
      </c>
      <c r="J27" s="11">
        <v>45666056</v>
      </c>
      <c r="K27" s="11">
        <f t="shared" si="2"/>
        <v>136998168</v>
      </c>
      <c r="L27" s="32"/>
    </row>
    <row r="28" spans="1:12" s="2" customFormat="1" ht="315" customHeight="1" x14ac:dyDescent="0.25">
      <c r="A28" s="29"/>
      <c r="B28" s="30" t="s">
        <v>112</v>
      </c>
      <c r="C28" s="31" t="s">
        <v>19</v>
      </c>
      <c r="D28" s="22" t="s">
        <v>40</v>
      </c>
      <c r="E28" s="22" t="s">
        <v>21</v>
      </c>
      <c r="F28" s="22" t="s">
        <v>41</v>
      </c>
      <c r="G28" s="22" t="s">
        <v>29</v>
      </c>
      <c r="H28" s="11">
        <v>1217</v>
      </c>
      <c r="I28" s="11">
        <v>1217</v>
      </c>
      <c r="J28" s="11">
        <v>1217</v>
      </c>
      <c r="K28" s="11">
        <f t="shared" si="2"/>
        <v>3651</v>
      </c>
      <c r="L28" s="30" t="s">
        <v>99</v>
      </c>
    </row>
    <row r="29" spans="1:12" s="2" customFormat="1" ht="15.75" x14ac:dyDescent="0.25">
      <c r="A29" s="29"/>
      <c r="B29" s="30"/>
      <c r="C29" s="31"/>
      <c r="D29" s="22" t="s">
        <v>40</v>
      </c>
      <c r="E29" s="22" t="s">
        <v>21</v>
      </c>
      <c r="F29" s="22" t="s">
        <v>41</v>
      </c>
      <c r="G29" s="22" t="s">
        <v>30</v>
      </c>
      <c r="H29" s="11">
        <v>96512</v>
      </c>
      <c r="I29" s="11">
        <v>96512</v>
      </c>
      <c r="J29" s="11">
        <v>96512</v>
      </c>
      <c r="K29" s="11">
        <f t="shared" ref="K29:K41" si="3">H29+I29+J29</f>
        <v>289536</v>
      </c>
      <c r="L29" s="30"/>
    </row>
    <row r="30" spans="1:12" s="2" customFormat="1" ht="15.75" x14ac:dyDescent="0.25">
      <c r="A30" s="29"/>
      <c r="B30" s="30"/>
      <c r="C30" s="31"/>
      <c r="D30" s="22" t="s">
        <v>40</v>
      </c>
      <c r="E30" s="22" t="s">
        <v>21</v>
      </c>
      <c r="F30" s="22" t="s">
        <v>41</v>
      </c>
      <c r="G30" s="22" t="s">
        <v>23</v>
      </c>
      <c r="H30" s="11">
        <v>19251942</v>
      </c>
      <c r="I30" s="11">
        <v>19043135</v>
      </c>
      <c r="J30" s="11">
        <v>19043135</v>
      </c>
      <c r="K30" s="11">
        <f t="shared" si="3"/>
        <v>57338212</v>
      </c>
      <c r="L30" s="30"/>
    </row>
    <row r="31" spans="1:12" s="2" customFormat="1" ht="15.75" x14ac:dyDescent="0.25">
      <c r="A31" s="29"/>
      <c r="B31" s="30"/>
      <c r="C31" s="31"/>
      <c r="D31" s="22" t="s">
        <v>40</v>
      </c>
      <c r="E31" s="22" t="s">
        <v>21</v>
      </c>
      <c r="F31" s="22" t="s">
        <v>41</v>
      </c>
      <c r="G31" s="22" t="s">
        <v>36</v>
      </c>
      <c r="H31" s="11">
        <v>1083729</v>
      </c>
      <c r="I31" s="11">
        <v>1072036</v>
      </c>
      <c r="J31" s="11">
        <v>1072036</v>
      </c>
      <c r="K31" s="11">
        <f t="shared" si="3"/>
        <v>3227801</v>
      </c>
      <c r="L31" s="30"/>
    </row>
    <row r="32" spans="1:12" s="2" customFormat="1" ht="189" customHeight="1" x14ac:dyDescent="0.25">
      <c r="A32" s="29"/>
      <c r="B32" s="30" t="s">
        <v>113</v>
      </c>
      <c r="C32" s="31" t="s">
        <v>19</v>
      </c>
      <c r="D32" s="41" t="s">
        <v>42</v>
      </c>
      <c r="E32" s="41" t="s">
        <v>21</v>
      </c>
      <c r="F32" s="41" t="s">
        <v>35</v>
      </c>
      <c r="G32" s="41" t="s">
        <v>23</v>
      </c>
      <c r="H32" s="43">
        <v>0</v>
      </c>
      <c r="I32" s="43">
        <v>17992526</v>
      </c>
      <c r="J32" s="43">
        <v>0</v>
      </c>
      <c r="K32" s="43">
        <f>H32+I32+J32</f>
        <v>17992526</v>
      </c>
      <c r="L32" s="32" t="s">
        <v>43</v>
      </c>
    </row>
    <row r="33" spans="1:12" s="2" customFormat="1" ht="30" customHeight="1" x14ac:dyDescent="0.25">
      <c r="A33" s="29"/>
      <c r="B33" s="30"/>
      <c r="C33" s="31"/>
      <c r="D33" s="42"/>
      <c r="E33" s="42"/>
      <c r="F33" s="42"/>
      <c r="G33" s="42"/>
      <c r="H33" s="44"/>
      <c r="I33" s="44"/>
      <c r="J33" s="44"/>
      <c r="K33" s="44"/>
      <c r="L33" s="32"/>
    </row>
    <row r="34" spans="1:12" s="2" customFormat="1" ht="63" x14ac:dyDescent="0.25">
      <c r="A34" s="20"/>
      <c r="B34" s="21" t="s">
        <v>114</v>
      </c>
      <c r="C34" s="8" t="s">
        <v>19</v>
      </c>
      <c r="D34" s="22" t="s">
        <v>44</v>
      </c>
      <c r="E34" s="22" t="s">
        <v>21</v>
      </c>
      <c r="F34" s="22" t="s">
        <v>35</v>
      </c>
      <c r="G34" s="22" t="s">
        <v>29</v>
      </c>
      <c r="H34" s="11">
        <v>11842281</v>
      </c>
      <c r="I34" s="11">
        <v>11842281</v>
      </c>
      <c r="J34" s="11">
        <v>0</v>
      </c>
      <c r="K34" s="11">
        <f t="shared" si="3"/>
        <v>23684562</v>
      </c>
      <c r="L34" s="21" t="s">
        <v>45</v>
      </c>
    </row>
    <row r="35" spans="1:12" s="2" customFormat="1" ht="105.75" customHeight="1" x14ac:dyDescent="0.25">
      <c r="A35" s="20"/>
      <c r="B35" s="21" t="s">
        <v>115</v>
      </c>
      <c r="C35" s="8" t="s">
        <v>46</v>
      </c>
      <c r="D35" s="22" t="s">
        <v>47</v>
      </c>
      <c r="E35" s="22" t="s">
        <v>48</v>
      </c>
      <c r="F35" s="22" t="s">
        <v>35</v>
      </c>
      <c r="G35" s="22" t="s">
        <v>49</v>
      </c>
      <c r="H35" s="11">
        <v>515113</v>
      </c>
      <c r="I35" s="11">
        <v>515113</v>
      </c>
      <c r="J35" s="11">
        <v>515113</v>
      </c>
      <c r="K35" s="11">
        <f t="shared" si="3"/>
        <v>1545339</v>
      </c>
      <c r="L35" s="21" t="s">
        <v>102</v>
      </c>
    </row>
    <row r="36" spans="1:12" s="2" customFormat="1" ht="125.25" customHeight="1" x14ac:dyDescent="0.25">
      <c r="A36" s="20"/>
      <c r="B36" s="21" t="s">
        <v>116</v>
      </c>
      <c r="C36" s="8" t="s">
        <v>19</v>
      </c>
      <c r="D36" s="22" t="s">
        <v>50</v>
      </c>
      <c r="E36" s="22" t="s">
        <v>21</v>
      </c>
      <c r="F36" s="22" t="s">
        <v>35</v>
      </c>
      <c r="G36" s="22" t="s">
        <v>23</v>
      </c>
      <c r="H36" s="11">
        <v>662605</v>
      </c>
      <c r="I36" s="11">
        <v>0</v>
      </c>
      <c r="J36" s="11">
        <v>0</v>
      </c>
      <c r="K36" s="11">
        <f t="shared" si="3"/>
        <v>662605</v>
      </c>
      <c r="L36" s="21" t="s">
        <v>103</v>
      </c>
    </row>
    <row r="37" spans="1:12" s="2" customFormat="1" ht="220.5" customHeight="1" x14ac:dyDescent="0.25">
      <c r="A37" s="29"/>
      <c r="B37" s="30" t="s">
        <v>117</v>
      </c>
      <c r="C37" s="31" t="s">
        <v>19</v>
      </c>
      <c r="D37" s="22" t="s">
        <v>51</v>
      </c>
      <c r="E37" s="22" t="s">
        <v>21</v>
      </c>
      <c r="F37" s="22" t="s">
        <v>35</v>
      </c>
      <c r="G37" s="22" t="s">
        <v>23</v>
      </c>
      <c r="H37" s="11">
        <f>33828629</f>
        <v>33828629</v>
      </c>
      <c r="I37" s="11">
        <f>34755445</f>
        <v>34755445</v>
      </c>
      <c r="J37" s="11">
        <f>10194960</f>
        <v>10194960</v>
      </c>
      <c r="K37" s="11">
        <f t="shared" si="3"/>
        <v>78779034</v>
      </c>
      <c r="L37" s="32" t="s">
        <v>52</v>
      </c>
    </row>
    <row r="38" spans="1:12" s="2" customFormat="1" ht="45.75" customHeight="1" x14ac:dyDescent="0.25">
      <c r="A38" s="29"/>
      <c r="B38" s="30"/>
      <c r="C38" s="31"/>
      <c r="D38" s="22" t="s">
        <v>51</v>
      </c>
      <c r="E38" s="22" t="s">
        <v>21</v>
      </c>
      <c r="F38" s="22" t="s">
        <v>35</v>
      </c>
      <c r="G38" s="22" t="s">
        <v>36</v>
      </c>
      <c r="H38" s="11">
        <f>4426782</f>
        <v>4426782</v>
      </c>
      <c r="I38" s="11">
        <v>4548062</v>
      </c>
      <c r="J38" s="11">
        <v>1334098</v>
      </c>
      <c r="K38" s="11">
        <f t="shared" si="3"/>
        <v>10308942</v>
      </c>
      <c r="L38" s="32"/>
    </row>
    <row r="39" spans="1:12" s="2" customFormat="1" ht="204" customHeight="1" x14ac:dyDescent="0.25">
      <c r="A39" s="29"/>
      <c r="B39" s="30" t="s">
        <v>104</v>
      </c>
      <c r="C39" s="31" t="s">
        <v>19</v>
      </c>
      <c r="D39" s="22" t="s">
        <v>53</v>
      </c>
      <c r="E39" s="22" t="s">
        <v>21</v>
      </c>
      <c r="F39" s="22" t="s">
        <v>35</v>
      </c>
      <c r="G39" s="22" t="s">
        <v>23</v>
      </c>
      <c r="H39" s="11">
        <v>7444293</v>
      </c>
      <c r="I39" s="11">
        <v>0</v>
      </c>
      <c r="J39" s="11">
        <v>0</v>
      </c>
      <c r="K39" s="11">
        <f t="shared" si="3"/>
        <v>7444293</v>
      </c>
      <c r="L39" s="30" t="s">
        <v>106</v>
      </c>
    </row>
    <row r="40" spans="1:12" s="2" customFormat="1" ht="15.75" x14ac:dyDescent="0.25">
      <c r="A40" s="29"/>
      <c r="B40" s="30"/>
      <c r="C40" s="31"/>
      <c r="D40" s="22" t="s">
        <v>53</v>
      </c>
      <c r="E40" s="22" t="s">
        <v>21</v>
      </c>
      <c r="F40" s="22" t="s">
        <v>35</v>
      </c>
      <c r="G40" s="22" t="s">
        <v>36</v>
      </c>
      <c r="H40" s="11">
        <v>31795</v>
      </c>
      <c r="I40" s="11">
        <v>0</v>
      </c>
      <c r="J40" s="11">
        <v>0</v>
      </c>
      <c r="K40" s="11">
        <f t="shared" si="3"/>
        <v>31795</v>
      </c>
      <c r="L40" s="30"/>
    </row>
    <row r="41" spans="1:12" s="2" customFormat="1" ht="76.5" customHeight="1" x14ac:dyDescent="0.25">
      <c r="A41" s="20"/>
      <c r="B41" s="21" t="s">
        <v>105</v>
      </c>
      <c r="C41" s="8" t="s">
        <v>19</v>
      </c>
      <c r="D41" s="22" t="s">
        <v>54</v>
      </c>
      <c r="E41" s="22" t="s">
        <v>21</v>
      </c>
      <c r="F41" s="22" t="s">
        <v>35</v>
      </c>
      <c r="G41" s="22" t="s">
        <v>23</v>
      </c>
      <c r="H41" s="11">
        <v>24376300</v>
      </c>
      <c r="I41" s="11">
        <v>0</v>
      </c>
      <c r="J41" s="11">
        <v>0</v>
      </c>
      <c r="K41" s="11">
        <f t="shared" si="3"/>
        <v>24376300</v>
      </c>
      <c r="L41" s="21" t="s">
        <v>93</v>
      </c>
    </row>
    <row r="42" spans="1:12" s="2" customFormat="1" ht="94.5" x14ac:dyDescent="0.25">
      <c r="A42" s="20"/>
      <c r="B42" s="21" t="s">
        <v>131</v>
      </c>
      <c r="C42" s="8" t="s">
        <v>46</v>
      </c>
      <c r="D42" s="22" t="s">
        <v>132</v>
      </c>
      <c r="E42" s="22" t="s">
        <v>48</v>
      </c>
      <c r="F42" s="22" t="s">
        <v>35</v>
      </c>
      <c r="G42" s="22" t="s">
        <v>29</v>
      </c>
      <c r="H42" s="11">
        <v>48000</v>
      </c>
      <c r="I42" s="11">
        <v>0</v>
      </c>
      <c r="J42" s="11">
        <v>0</v>
      </c>
      <c r="K42" s="11">
        <f t="shared" ref="K42" si="4">H42+I42+J42</f>
        <v>48000</v>
      </c>
      <c r="L42" s="21" t="s">
        <v>133</v>
      </c>
    </row>
    <row r="43" spans="1:12" s="2" customFormat="1" ht="27" customHeight="1" x14ac:dyDescent="0.25">
      <c r="A43" s="33" t="s">
        <v>55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</row>
    <row r="44" spans="1:12" s="2" customFormat="1" ht="75.75" customHeight="1" x14ac:dyDescent="0.25">
      <c r="A44" s="29"/>
      <c r="B44" s="30" t="s">
        <v>56</v>
      </c>
      <c r="C44" s="31" t="s">
        <v>19</v>
      </c>
      <c r="D44" s="22" t="s">
        <v>57</v>
      </c>
      <c r="E44" s="22" t="s">
        <v>21</v>
      </c>
      <c r="F44" s="22" t="s">
        <v>58</v>
      </c>
      <c r="G44" s="22" t="s">
        <v>23</v>
      </c>
      <c r="H44" s="11">
        <v>76338172</v>
      </c>
      <c r="I44" s="11">
        <v>76338172</v>
      </c>
      <c r="J44" s="11">
        <v>76338172</v>
      </c>
      <c r="K44" s="11">
        <f>J44+I44+H44</f>
        <v>229014516</v>
      </c>
      <c r="L44" s="32" t="s">
        <v>107</v>
      </c>
    </row>
    <row r="45" spans="1:12" s="2" customFormat="1" ht="27" customHeight="1" x14ac:dyDescent="0.25">
      <c r="A45" s="29"/>
      <c r="B45" s="30"/>
      <c r="C45" s="31"/>
      <c r="D45" s="22" t="s">
        <v>57</v>
      </c>
      <c r="E45" s="22" t="s">
        <v>21</v>
      </c>
      <c r="F45" s="22" t="s">
        <v>58</v>
      </c>
      <c r="G45" s="22" t="s">
        <v>36</v>
      </c>
      <c r="H45" s="11">
        <v>30484739</v>
      </c>
      <c r="I45" s="11">
        <v>30484739</v>
      </c>
      <c r="J45" s="11">
        <v>30484739</v>
      </c>
      <c r="K45" s="11">
        <f>J45+I45+H45</f>
        <v>91454217</v>
      </c>
      <c r="L45" s="32"/>
    </row>
    <row r="46" spans="1:12" s="2" customFormat="1" ht="396.75" customHeight="1" x14ac:dyDescent="0.25">
      <c r="A46" s="29"/>
      <c r="B46" s="30" t="s">
        <v>59</v>
      </c>
      <c r="C46" s="31" t="s">
        <v>19</v>
      </c>
      <c r="D46" s="22" t="s">
        <v>39</v>
      </c>
      <c r="E46" s="22" t="s">
        <v>21</v>
      </c>
      <c r="F46" s="22" t="s">
        <v>58</v>
      </c>
      <c r="G46" s="22" t="s">
        <v>23</v>
      </c>
      <c r="H46" s="11">
        <v>41464611</v>
      </c>
      <c r="I46" s="11">
        <v>41464611</v>
      </c>
      <c r="J46" s="11">
        <v>41464611</v>
      </c>
      <c r="K46" s="11">
        <f t="shared" ref="K46:K47" si="5">J46+I46+H46</f>
        <v>124393833</v>
      </c>
      <c r="L46" s="32" t="s">
        <v>108</v>
      </c>
    </row>
    <row r="47" spans="1:12" s="2" customFormat="1" ht="15.75" x14ac:dyDescent="0.25">
      <c r="A47" s="29"/>
      <c r="B47" s="30"/>
      <c r="C47" s="31"/>
      <c r="D47" s="22" t="s">
        <v>39</v>
      </c>
      <c r="E47" s="22" t="s">
        <v>21</v>
      </c>
      <c r="F47" s="22" t="s">
        <v>58</v>
      </c>
      <c r="G47" s="22" t="s">
        <v>36</v>
      </c>
      <c r="H47" s="11">
        <v>4893689</v>
      </c>
      <c r="I47" s="11">
        <v>4893689</v>
      </c>
      <c r="J47" s="11">
        <v>4893689</v>
      </c>
      <c r="K47" s="11">
        <f t="shared" si="5"/>
        <v>14681067</v>
      </c>
      <c r="L47" s="32"/>
    </row>
    <row r="48" spans="1:12" s="2" customFormat="1" ht="21.75" customHeight="1" x14ac:dyDescent="0.25">
      <c r="A48" s="33" t="s">
        <v>60</v>
      </c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</row>
    <row r="49" spans="1:12" s="2" customFormat="1" ht="299.25" customHeight="1" x14ac:dyDescent="0.25">
      <c r="A49" s="29"/>
      <c r="B49" s="30" t="s">
        <v>61</v>
      </c>
      <c r="C49" s="8" t="s">
        <v>62</v>
      </c>
      <c r="D49" s="22" t="s">
        <v>63</v>
      </c>
      <c r="E49" s="22" t="s">
        <v>64</v>
      </c>
      <c r="F49" s="22" t="s">
        <v>58</v>
      </c>
      <c r="G49" s="22" t="s">
        <v>23</v>
      </c>
      <c r="H49" s="11">
        <v>30000</v>
      </c>
      <c r="I49" s="11">
        <v>30000</v>
      </c>
      <c r="J49" s="11">
        <v>30000</v>
      </c>
      <c r="K49" s="11">
        <f>H49+I49+J49</f>
        <v>90000</v>
      </c>
      <c r="L49" s="32" t="s">
        <v>96</v>
      </c>
    </row>
    <row r="50" spans="1:12" s="2" customFormat="1" ht="46.9" customHeight="1" x14ac:dyDescent="0.25">
      <c r="A50" s="29"/>
      <c r="B50" s="30"/>
      <c r="C50" s="31" t="s">
        <v>19</v>
      </c>
      <c r="D50" s="22" t="s">
        <v>63</v>
      </c>
      <c r="E50" s="22" t="s">
        <v>21</v>
      </c>
      <c r="F50" s="22" t="s">
        <v>35</v>
      </c>
      <c r="G50" s="22" t="s">
        <v>23</v>
      </c>
      <c r="H50" s="11">
        <v>132300</v>
      </c>
      <c r="I50" s="11">
        <v>132300</v>
      </c>
      <c r="J50" s="11">
        <v>132300</v>
      </c>
      <c r="K50" s="11">
        <f>H50+I50+J50</f>
        <v>396900</v>
      </c>
      <c r="L50" s="32"/>
    </row>
    <row r="51" spans="1:12" s="2" customFormat="1" ht="15.75" x14ac:dyDescent="0.25">
      <c r="A51" s="29"/>
      <c r="B51" s="30"/>
      <c r="C51" s="31"/>
      <c r="D51" s="22" t="s">
        <v>63</v>
      </c>
      <c r="E51" s="22" t="s">
        <v>21</v>
      </c>
      <c r="F51" s="22" t="s">
        <v>35</v>
      </c>
      <c r="G51" s="22" t="s">
        <v>36</v>
      </c>
      <c r="H51" s="11">
        <v>17700</v>
      </c>
      <c r="I51" s="11">
        <v>17700</v>
      </c>
      <c r="J51" s="11">
        <v>17700</v>
      </c>
      <c r="K51" s="11">
        <f t="shared" ref="K51:K54" si="6">H51+I51+J51</f>
        <v>53100</v>
      </c>
      <c r="L51" s="32"/>
    </row>
    <row r="52" spans="1:12" s="2" customFormat="1" ht="49.9" customHeight="1" x14ac:dyDescent="0.25">
      <c r="A52" s="29"/>
      <c r="B52" s="30"/>
      <c r="C52" s="31"/>
      <c r="D52" s="22" t="s">
        <v>63</v>
      </c>
      <c r="E52" s="22" t="s">
        <v>21</v>
      </c>
      <c r="F52" s="22" t="s">
        <v>65</v>
      </c>
      <c r="G52" s="22" t="s">
        <v>29</v>
      </c>
      <c r="H52" s="11">
        <v>402600</v>
      </c>
      <c r="I52" s="11">
        <v>402600</v>
      </c>
      <c r="J52" s="11">
        <v>402600</v>
      </c>
      <c r="K52" s="11">
        <f t="shared" si="6"/>
        <v>1207800</v>
      </c>
      <c r="L52" s="32"/>
    </row>
    <row r="53" spans="1:12" s="2" customFormat="1" ht="124.9" customHeight="1" x14ac:dyDescent="0.25">
      <c r="A53" s="20"/>
      <c r="B53" s="21" t="s">
        <v>66</v>
      </c>
      <c r="C53" s="8" t="s">
        <v>62</v>
      </c>
      <c r="D53" s="22" t="s">
        <v>67</v>
      </c>
      <c r="E53" s="22" t="s">
        <v>64</v>
      </c>
      <c r="F53" s="22" t="s">
        <v>58</v>
      </c>
      <c r="G53" s="22" t="s">
        <v>23</v>
      </c>
      <c r="H53" s="11">
        <v>299000</v>
      </c>
      <c r="I53" s="11">
        <v>299000</v>
      </c>
      <c r="J53" s="11">
        <v>299000</v>
      </c>
      <c r="K53" s="11">
        <f t="shared" si="6"/>
        <v>897000</v>
      </c>
      <c r="L53" s="21" t="s">
        <v>134</v>
      </c>
    </row>
    <row r="54" spans="1:12" s="2" customFormat="1" ht="192.6" customHeight="1" x14ac:dyDescent="0.25">
      <c r="A54" s="20"/>
      <c r="B54" s="21" t="s">
        <v>68</v>
      </c>
      <c r="C54" s="8" t="s">
        <v>19</v>
      </c>
      <c r="D54" s="22" t="s">
        <v>69</v>
      </c>
      <c r="E54" s="22" t="s">
        <v>21</v>
      </c>
      <c r="F54" s="22" t="s">
        <v>58</v>
      </c>
      <c r="G54" s="22" t="s">
        <v>23</v>
      </c>
      <c r="H54" s="11">
        <v>363700</v>
      </c>
      <c r="I54" s="11">
        <v>363700</v>
      </c>
      <c r="J54" s="11">
        <v>363700</v>
      </c>
      <c r="K54" s="11">
        <f t="shared" si="6"/>
        <v>1091100</v>
      </c>
      <c r="L54" s="21" t="s">
        <v>122</v>
      </c>
    </row>
    <row r="55" spans="1:12" s="2" customFormat="1" ht="21.75" customHeight="1" x14ac:dyDescent="0.25">
      <c r="A55" s="33" t="s">
        <v>70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1:12" s="2" customFormat="1" ht="165.6" customHeight="1" x14ac:dyDescent="0.25">
      <c r="A56" s="29"/>
      <c r="B56" s="30" t="s">
        <v>71</v>
      </c>
      <c r="C56" s="31" t="s">
        <v>19</v>
      </c>
      <c r="D56" s="22" t="s">
        <v>72</v>
      </c>
      <c r="E56" s="22" t="s">
        <v>21</v>
      </c>
      <c r="F56" s="22" t="s">
        <v>65</v>
      </c>
      <c r="G56" s="22" t="s">
        <v>73</v>
      </c>
      <c r="H56" s="11">
        <v>62347265</v>
      </c>
      <c r="I56" s="11">
        <v>62347265</v>
      </c>
      <c r="J56" s="11">
        <v>62347265</v>
      </c>
      <c r="K56" s="11">
        <f>J56+I56+H56</f>
        <v>187041795</v>
      </c>
      <c r="L56" s="32" t="s">
        <v>76</v>
      </c>
    </row>
    <row r="57" spans="1:12" s="2" customFormat="1" ht="15.75" x14ac:dyDescent="0.25">
      <c r="A57" s="29"/>
      <c r="B57" s="30"/>
      <c r="C57" s="31"/>
      <c r="D57" s="22" t="s">
        <v>72</v>
      </c>
      <c r="E57" s="22" t="s">
        <v>21</v>
      </c>
      <c r="F57" s="22" t="s">
        <v>65</v>
      </c>
      <c r="G57" s="22" t="s">
        <v>29</v>
      </c>
      <c r="H57" s="11">
        <v>13481961</v>
      </c>
      <c r="I57" s="11">
        <v>13481961</v>
      </c>
      <c r="J57" s="11">
        <v>13481961</v>
      </c>
      <c r="K57" s="11">
        <f>J57+I57+H57</f>
        <v>40445883</v>
      </c>
      <c r="L57" s="32"/>
    </row>
    <row r="58" spans="1:12" s="2" customFormat="1" ht="15.75" x14ac:dyDescent="0.25">
      <c r="A58" s="29"/>
      <c r="B58" s="30"/>
      <c r="C58" s="31"/>
      <c r="D58" s="22" t="s">
        <v>72</v>
      </c>
      <c r="E58" s="22" t="s">
        <v>21</v>
      </c>
      <c r="F58" s="22" t="s">
        <v>65</v>
      </c>
      <c r="G58" s="22" t="s">
        <v>74</v>
      </c>
      <c r="H58" s="11">
        <v>1500</v>
      </c>
      <c r="I58" s="11">
        <v>1500</v>
      </c>
      <c r="J58" s="11">
        <v>1500</v>
      </c>
      <c r="K58" s="11">
        <f>J58+I58+H58</f>
        <v>4500</v>
      </c>
      <c r="L58" s="32"/>
    </row>
    <row r="59" spans="1:12" s="2" customFormat="1" ht="21.75" customHeight="1" x14ac:dyDescent="0.25">
      <c r="A59" s="33" t="s">
        <v>75</v>
      </c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</row>
    <row r="60" spans="1:12" s="2" customFormat="1" ht="274.5" customHeight="1" x14ac:dyDescent="0.25">
      <c r="A60" s="20"/>
      <c r="B60" s="21" t="s">
        <v>77</v>
      </c>
      <c r="C60" s="8" t="s">
        <v>19</v>
      </c>
      <c r="D60" s="22" t="s">
        <v>78</v>
      </c>
      <c r="E60" s="22" t="s">
        <v>21</v>
      </c>
      <c r="F60" s="22" t="s">
        <v>65</v>
      </c>
      <c r="G60" s="22" t="s">
        <v>36</v>
      </c>
      <c r="H60" s="11">
        <v>782683</v>
      </c>
      <c r="I60" s="11">
        <v>782683</v>
      </c>
      <c r="J60" s="11">
        <v>782683</v>
      </c>
      <c r="K60" s="11">
        <f>H60+I60+J60</f>
        <v>2348049</v>
      </c>
      <c r="L60" s="21" t="s">
        <v>79</v>
      </c>
    </row>
    <row r="61" spans="1:12" s="2" customFormat="1" ht="47.25" x14ac:dyDescent="0.25">
      <c r="A61" s="29"/>
      <c r="B61" s="30" t="s">
        <v>80</v>
      </c>
      <c r="C61" s="8" t="s">
        <v>46</v>
      </c>
      <c r="D61" s="22" t="s">
        <v>81</v>
      </c>
      <c r="E61" s="22" t="s">
        <v>48</v>
      </c>
      <c r="F61" s="22" t="s">
        <v>65</v>
      </c>
      <c r="G61" s="22" t="s">
        <v>82</v>
      </c>
      <c r="H61" s="11">
        <v>118300</v>
      </c>
      <c r="I61" s="11">
        <v>118300</v>
      </c>
      <c r="J61" s="11">
        <v>118300</v>
      </c>
      <c r="K61" s="11">
        <f t="shared" ref="K61:K63" si="7">H61+I61+J61</f>
        <v>354900</v>
      </c>
      <c r="L61" s="32" t="s">
        <v>123</v>
      </c>
    </row>
    <row r="62" spans="1:12" s="2" customFormat="1" ht="110.85" customHeight="1" x14ac:dyDescent="0.25">
      <c r="A62" s="29"/>
      <c r="B62" s="30"/>
      <c r="C62" s="31" t="s">
        <v>19</v>
      </c>
      <c r="D62" s="22" t="s">
        <v>81</v>
      </c>
      <c r="E62" s="22" t="s">
        <v>21</v>
      </c>
      <c r="F62" s="22" t="s">
        <v>65</v>
      </c>
      <c r="G62" s="22" t="s">
        <v>23</v>
      </c>
      <c r="H62" s="11">
        <v>7279199</v>
      </c>
      <c r="I62" s="11">
        <v>7279199</v>
      </c>
      <c r="J62" s="11">
        <v>7279199</v>
      </c>
      <c r="K62" s="11">
        <f t="shared" si="7"/>
        <v>21837597</v>
      </c>
      <c r="L62" s="32"/>
    </row>
    <row r="63" spans="1:12" s="2" customFormat="1" ht="15.75" x14ac:dyDescent="0.25">
      <c r="A63" s="29"/>
      <c r="B63" s="30"/>
      <c r="C63" s="31"/>
      <c r="D63" s="22" t="s">
        <v>81</v>
      </c>
      <c r="E63" s="22" t="s">
        <v>21</v>
      </c>
      <c r="F63" s="22" t="s">
        <v>65</v>
      </c>
      <c r="G63" s="22" t="s">
        <v>36</v>
      </c>
      <c r="H63" s="11">
        <v>37045901</v>
      </c>
      <c r="I63" s="11">
        <v>37045901</v>
      </c>
      <c r="J63" s="11">
        <v>37045901</v>
      </c>
      <c r="K63" s="11">
        <f t="shared" si="7"/>
        <v>111137703</v>
      </c>
      <c r="L63" s="32"/>
    </row>
    <row r="64" spans="1:12" s="2" customFormat="1" ht="36" customHeight="1" x14ac:dyDescent="0.25">
      <c r="A64" s="33" t="s">
        <v>94</v>
      </c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1:12" s="2" customFormat="1" ht="117" customHeight="1" x14ac:dyDescent="0.25">
      <c r="A65" s="20"/>
      <c r="B65" s="21" t="s">
        <v>83</v>
      </c>
      <c r="C65" s="8" t="s">
        <v>19</v>
      </c>
      <c r="D65" s="22" t="s">
        <v>84</v>
      </c>
      <c r="E65" s="22" t="s">
        <v>21</v>
      </c>
      <c r="F65" s="22" t="s">
        <v>58</v>
      </c>
      <c r="G65" s="22" t="s">
        <v>23</v>
      </c>
      <c r="H65" s="11">
        <v>23513522.399999999</v>
      </c>
      <c r="I65" s="11">
        <v>23513522.399999999</v>
      </c>
      <c r="J65" s="11">
        <v>23513522.399999999</v>
      </c>
      <c r="K65" s="11">
        <f>H65+I65+J65</f>
        <v>70540567.199999988</v>
      </c>
      <c r="L65" s="21" t="s">
        <v>124</v>
      </c>
    </row>
    <row r="66" spans="1:12" s="2" customFormat="1" ht="157.5" customHeight="1" x14ac:dyDescent="0.25">
      <c r="A66" s="29"/>
      <c r="B66" s="30" t="s">
        <v>85</v>
      </c>
      <c r="C66" s="31" t="s">
        <v>19</v>
      </c>
      <c r="D66" s="22" t="s">
        <v>86</v>
      </c>
      <c r="E66" s="22" t="s">
        <v>21</v>
      </c>
      <c r="F66" s="22" t="s">
        <v>58</v>
      </c>
      <c r="G66" s="22" t="s">
        <v>23</v>
      </c>
      <c r="H66" s="11">
        <v>577681</v>
      </c>
      <c r="I66" s="11">
        <v>577681</v>
      </c>
      <c r="J66" s="11">
        <v>577681</v>
      </c>
      <c r="K66" s="11">
        <f t="shared" ref="K66:K69" si="8">H66+I66+J66</f>
        <v>1733043</v>
      </c>
      <c r="L66" s="32" t="s">
        <v>89</v>
      </c>
    </row>
    <row r="67" spans="1:12" s="2" customFormat="1" ht="15.75" x14ac:dyDescent="0.25">
      <c r="A67" s="29"/>
      <c r="B67" s="30"/>
      <c r="C67" s="31"/>
      <c r="D67" s="22" t="s">
        <v>86</v>
      </c>
      <c r="E67" s="22" t="s">
        <v>21</v>
      </c>
      <c r="F67" s="22" t="s">
        <v>58</v>
      </c>
      <c r="G67" s="22" t="s">
        <v>36</v>
      </c>
      <c r="H67" s="11">
        <v>577681</v>
      </c>
      <c r="I67" s="11">
        <v>577681</v>
      </c>
      <c r="J67" s="11">
        <v>577681</v>
      </c>
      <c r="K67" s="11">
        <f t="shared" si="8"/>
        <v>1733043</v>
      </c>
      <c r="L67" s="32"/>
    </row>
    <row r="68" spans="1:12" s="2" customFormat="1" ht="15.75" x14ac:dyDescent="0.25">
      <c r="A68" s="29"/>
      <c r="B68" s="30"/>
      <c r="C68" s="31"/>
      <c r="D68" s="22" t="s">
        <v>86</v>
      </c>
      <c r="E68" s="22" t="s">
        <v>21</v>
      </c>
      <c r="F68" s="22" t="s">
        <v>58</v>
      </c>
      <c r="G68" s="22" t="s">
        <v>87</v>
      </c>
      <c r="H68" s="11">
        <v>577681</v>
      </c>
      <c r="I68" s="11">
        <v>577681</v>
      </c>
      <c r="J68" s="11">
        <v>577681</v>
      </c>
      <c r="K68" s="11">
        <f t="shared" si="8"/>
        <v>1733043</v>
      </c>
      <c r="L68" s="32"/>
    </row>
    <row r="69" spans="1:12" s="2" customFormat="1" ht="15.75" x14ac:dyDescent="0.25">
      <c r="A69" s="29"/>
      <c r="B69" s="30"/>
      <c r="C69" s="31"/>
      <c r="D69" s="22" t="s">
        <v>86</v>
      </c>
      <c r="E69" s="22" t="s">
        <v>21</v>
      </c>
      <c r="F69" s="22" t="s">
        <v>58</v>
      </c>
      <c r="G69" s="22" t="s">
        <v>88</v>
      </c>
      <c r="H69" s="11">
        <v>577684.6</v>
      </c>
      <c r="I69" s="11">
        <v>577684.6</v>
      </c>
      <c r="J69" s="11">
        <v>577684.6</v>
      </c>
      <c r="K69" s="11">
        <f t="shared" si="8"/>
        <v>1733053.7999999998</v>
      </c>
      <c r="L69" s="32"/>
    </row>
    <row r="70" spans="1:12" s="2" customFormat="1" ht="30.75" customHeight="1" x14ac:dyDescent="0.25">
      <c r="A70" s="34" t="s">
        <v>10</v>
      </c>
      <c r="B70" s="34"/>
      <c r="C70" s="25" t="s">
        <v>11</v>
      </c>
      <c r="D70" s="25" t="s">
        <v>12</v>
      </c>
      <c r="E70" s="25" t="s">
        <v>11</v>
      </c>
      <c r="F70" s="25" t="s">
        <v>11</v>
      </c>
      <c r="G70" s="25" t="s">
        <v>11</v>
      </c>
      <c r="H70" s="11" t="e">
        <f>H11+H12+H14+H15+H16+H17+H18+H20+H21+H22+H23+H24+H25+H26+H27+H28+H29+H30+H31+#REF!+H32+H34+H35+H36+H37+H38+H39+H40+H41+H44+H45+H46+H47+H49+H50+H51+H52+H53+H54+H56+H57+H58+H60+H61+H62+H63+H65+H66+H67+H68+H69+H13+H42</f>
        <v>#REF!</v>
      </c>
      <c r="I70" s="11" t="e">
        <f>I11+I12+I14+I15+I16+I17+I18+I20+I21+I22+I23+I24+I25+I26+I27+I28+I29+I30+I31+#REF!+I32+I34+I35+I36+I37+I38+I39+I40+I41+I44+I45+I46+I47+I49+I50+I51+I52+I53+I54+I56+I57+I58+I60+I61+I62+I63+I65+I66+I67+I68+I69+I13+I42</f>
        <v>#REF!</v>
      </c>
      <c r="J70" s="11" t="e">
        <f>J11+J12+J14+J15+J16+J17+J18+J20+J21+J22+J23+J24+J25+J26+J27+J28+J29+J30+J31+#REF!+J32+J34+J35+J36+J37+J38+J39+J40+J41+J44+J45+J46+J47+J49+J50+J51+J52+J53+J54+J56+J57+J58+J60+J61+J62+J63+J65+J66+J67+J68+J69+J13+J42</f>
        <v>#REF!</v>
      </c>
      <c r="K70" s="11" t="e">
        <f>H70+I70+J70</f>
        <v>#REF!</v>
      </c>
      <c r="L70" s="26"/>
    </row>
    <row r="71" spans="1:12" s="2" customFormat="1" ht="15.75" x14ac:dyDescent="0.25">
      <c r="A71" s="26" t="s">
        <v>13</v>
      </c>
      <c r="B71" s="26"/>
      <c r="C71" s="26"/>
      <c r="D71" s="27"/>
      <c r="E71" s="27"/>
      <c r="F71" s="27"/>
      <c r="G71" s="27"/>
      <c r="H71" s="11"/>
      <c r="I71" s="11"/>
      <c r="J71" s="11"/>
      <c r="K71" s="11"/>
      <c r="L71" s="26"/>
    </row>
    <row r="72" spans="1:12" s="2" customFormat="1" ht="47.25" x14ac:dyDescent="0.25">
      <c r="A72" s="28"/>
      <c r="B72" s="28" t="s">
        <v>90</v>
      </c>
      <c r="C72" s="20" t="s">
        <v>19</v>
      </c>
      <c r="D72" s="22" t="s">
        <v>12</v>
      </c>
      <c r="E72" s="22" t="s">
        <v>21</v>
      </c>
      <c r="F72" s="25" t="s">
        <v>11</v>
      </c>
      <c r="G72" s="25" t="s">
        <v>11</v>
      </c>
      <c r="H72" s="11" t="e">
        <f>H11+H12+H13+H14+H15+H16+H17+H18+H20+H21+H22+H23+H24+H25+H26+H27+H28+H29+H30+H31+#REF!+H32+H34+H36+H37+H38+H39+H40+H41+H44+H45+H46+H47+H50+H51+H52+H54+H56+H57+H58+H60+H62+H63+H65+H66+H67+H68+H69</f>
        <v>#REF!</v>
      </c>
      <c r="I72" s="11" t="e">
        <f>I11+I12+I13+I14+I15+I16+I17+I18+I20+I21+I22+I23+I24+I25+I26+I27+I28+I29+I30+I31+#REF!+I32+I34+I36+I37+I38+I39+I40+I41+I44+I45+I46+I47+I50+I51+I52+I54+I56+I57+I58+I60+I62+I63+I65+I66+I67+I68+I69</f>
        <v>#REF!</v>
      </c>
      <c r="J72" s="11" t="e">
        <f>J11+J12+J13+J14+J15+J16+J17+J18+J20+J21+J22+J23+J24+J25+J26+J27+J28+J29+J30+J31+#REF!+J32+J34+J36+J37+J38+J39+J40+J41+J44+J45+J46+J47+J50+J51+J52+J54+J56+J57+J58+J60+J62+J63+J65+J66+J67+J68+J69</f>
        <v>#REF!</v>
      </c>
      <c r="K72" s="11" t="e">
        <f>H72+I72+J72</f>
        <v>#REF!</v>
      </c>
      <c r="L72" s="26"/>
    </row>
    <row r="73" spans="1:12" s="2" customFormat="1" ht="47.25" x14ac:dyDescent="0.25">
      <c r="A73" s="28"/>
      <c r="B73" s="28" t="s">
        <v>91</v>
      </c>
      <c r="C73" s="20" t="s">
        <v>46</v>
      </c>
      <c r="D73" s="22" t="s">
        <v>12</v>
      </c>
      <c r="E73" s="22" t="s">
        <v>48</v>
      </c>
      <c r="F73" s="25" t="s">
        <v>11</v>
      </c>
      <c r="G73" s="25" t="s">
        <v>11</v>
      </c>
      <c r="H73" s="11">
        <f>H35+H42+H61</f>
        <v>681413</v>
      </c>
      <c r="I73" s="11">
        <f t="shared" ref="I73:J73" si="9">I35+I42+I61</f>
        <v>633413</v>
      </c>
      <c r="J73" s="11">
        <f t="shared" si="9"/>
        <v>633413</v>
      </c>
      <c r="K73" s="11">
        <f t="shared" ref="K73:K74" si="10">H73+I73+J73</f>
        <v>1948239</v>
      </c>
      <c r="L73" s="26"/>
    </row>
    <row r="74" spans="1:12" s="2" customFormat="1" ht="66.75" customHeight="1" x14ac:dyDescent="0.25">
      <c r="A74" s="28"/>
      <c r="B74" s="28" t="s">
        <v>92</v>
      </c>
      <c r="C74" s="20" t="s">
        <v>62</v>
      </c>
      <c r="D74" s="22" t="s">
        <v>12</v>
      </c>
      <c r="E74" s="22" t="s">
        <v>64</v>
      </c>
      <c r="F74" s="25" t="s">
        <v>11</v>
      </c>
      <c r="G74" s="25" t="s">
        <v>11</v>
      </c>
      <c r="H74" s="11">
        <f>H49+H53</f>
        <v>329000</v>
      </c>
      <c r="I74" s="11">
        <f t="shared" ref="I74:J74" si="11">I49+I53</f>
        <v>329000</v>
      </c>
      <c r="J74" s="11">
        <f t="shared" si="11"/>
        <v>329000</v>
      </c>
      <c r="K74" s="11">
        <f t="shared" si="10"/>
        <v>987000</v>
      </c>
      <c r="L74" s="26"/>
    </row>
    <row r="75" spans="1:12" ht="15.75" x14ac:dyDescent="0.2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7" spans="1:12" ht="15.75" x14ac:dyDescent="0.25">
      <c r="B77" s="2" t="s">
        <v>95</v>
      </c>
      <c r="C77" s="2"/>
      <c r="D77" s="2"/>
      <c r="E77" s="2"/>
      <c r="F77" s="2"/>
      <c r="G77" s="2"/>
    </row>
    <row r="81" spans="8:10" x14ac:dyDescent="0.2">
      <c r="H81" s="12" t="e">
        <f>2258213754-H70</f>
        <v>#REF!</v>
      </c>
      <c r="I81" s="12" t="e">
        <f>2240153399-I70</f>
        <v>#REF!</v>
      </c>
      <c r="J81" s="12" t="e">
        <f>2182544143-J70</f>
        <v>#REF!</v>
      </c>
    </row>
    <row r="83" spans="8:10" x14ac:dyDescent="0.2">
      <c r="H83" s="12" t="e">
        <f>H70-H72-H73-H74</f>
        <v>#REF!</v>
      </c>
      <c r="I83" s="12" t="e">
        <f t="shared" ref="I83:J83" si="12">I70-I72-I73-I74</f>
        <v>#REF!</v>
      </c>
      <c r="J83" s="12" t="e">
        <f t="shared" si="12"/>
        <v>#REF!</v>
      </c>
    </row>
  </sheetData>
  <mergeCells count="77">
    <mergeCell ref="I32:I33"/>
    <mergeCell ref="J32:J33"/>
    <mergeCell ref="K32:K33"/>
    <mergeCell ref="D32:D33"/>
    <mergeCell ref="E32:E33"/>
    <mergeCell ref="F32:F33"/>
    <mergeCell ref="G32:G33"/>
    <mergeCell ref="H32:H33"/>
    <mergeCell ref="C66:C69"/>
    <mergeCell ref="A61:A63"/>
    <mergeCell ref="B61:B63"/>
    <mergeCell ref="C62:C63"/>
    <mergeCell ref="C56:C58"/>
    <mergeCell ref="A9:L9"/>
    <mergeCell ref="A10:L10"/>
    <mergeCell ref="L20:L21"/>
    <mergeCell ref="L17:L18"/>
    <mergeCell ref="A19:L19"/>
    <mergeCell ref="B17:B18"/>
    <mergeCell ref="C17:C18"/>
    <mergeCell ref="A20:A21"/>
    <mergeCell ref="B20:B21"/>
    <mergeCell ref="C20:C21"/>
    <mergeCell ref="I3:L3"/>
    <mergeCell ref="I4:L4"/>
    <mergeCell ref="A7:B8"/>
    <mergeCell ref="C7:C8"/>
    <mergeCell ref="L7:L8"/>
    <mergeCell ref="L39:L40"/>
    <mergeCell ref="A43:L43"/>
    <mergeCell ref="L44:L45"/>
    <mergeCell ref="L46:L47"/>
    <mergeCell ref="L24:L25"/>
    <mergeCell ref="L26:L27"/>
    <mergeCell ref="L28:L31"/>
    <mergeCell ref="L32:L33"/>
    <mergeCell ref="L37:L38"/>
    <mergeCell ref="A46:A47"/>
    <mergeCell ref="B46:B47"/>
    <mergeCell ref="C46:C47"/>
    <mergeCell ref="A44:A45"/>
    <mergeCell ref="B44:B45"/>
    <mergeCell ref="C44:C45"/>
    <mergeCell ref="B28:B31"/>
    <mergeCell ref="L61:L63"/>
    <mergeCell ref="A64:L64"/>
    <mergeCell ref="L66:L69"/>
    <mergeCell ref="A70:B70"/>
    <mergeCell ref="A48:L48"/>
    <mergeCell ref="L49:L52"/>
    <mergeCell ref="A55:L55"/>
    <mergeCell ref="L56:L58"/>
    <mergeCell ref="A59:L59"/>
    <mergeCell ref="A49:A52"/>
    <mergeCell ref="B49:B52"/>
    <mergeCell ref="C50:C52"/>
    <mergeCell ref="A56:A58"/>
    <mergeCell ref="B56:B58"/>
    <mergeCell ref="A66:A69"/>
    <mergeCell ref="B66:B69"/>
    <mergeCell ref="A28:A31"/>
    <mergeCell ref="C28:C31"/>
    <mergeCell ref="A32:A33"/>
    <mergeCell ref="B32:B33"/>
    <mergeCell ref="C32:C33"/>
    <mergeCell ref="A37:A38"/>
    <mergeCell ref="B37:B38"/>
    <mergeCell ref="C37:C38"/>
    <mergeCell ref="A39:A40"/>
    <mergeCell ref="B39:B40"/>
    <mergeCell ref="C39:C40"/>
    <mergeCell ref="A24:A25"/>
    <mergeCell ref="B24:B25"/>
    <mergeCell ref="C24:C25"/>
    <mergeCell ref="A26:A27"/>
    <mergeCell ref="B26:B27"/>
    <mergeCell ref="C26:C27"/>
  </mergeCells>
  <pageMargins left="0.74803149606299213" right="0.74803149606299213" top="0.78740157480314965" bottom="0.78740157480314965" header="0.51181102362204722" footer="0.51181102362204722"/>
  <pageSetup paperSize="9" scale="66" fitToHeight="0" orientation="landscape" r:id="rId1"/>
  <headerFooter differentFirst="1" alignWithMargins="0">
    <oddHeader>&amp;C&amp;P</oddHeader>
  </headerFooter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081015</dc:creator>
  <cp:lastModifiedBy>Титова Евгения Владимировна</cp:lastModifiedBy>
  <cp:lastPrinted>2022-11-02T08:23:09Z</cp:lastPrinted>
  <dcterms:created xsi:type="dcterms:W3CDTF">2019-05-23T03:24:21Z</dcterms:created>
  <dcterms:modified xsi:type="dcterms:W3CDTF">2022-11-03T03:02:36Z</dcterms:modified>
</cp:coreProperties>
</file>